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2515" windowHeight="11055"/>
  </bookViews>
  <sheets>
    <sheet name="Tabelle1" sheetId="1" r:id="rId1"/>
    <sheet name="Tabelle2" sheetId="2" r:id="rId2"/>
    <sheet name="Tabelle3" sheetId="3" r:id="rId3"/>
  </sheets>
  <definedNames>
    <definedName name="Blende">Tabelle1!$B$3</definedName>
    <definedName name="Brennweite">Tabelle1!$B$2</definedName>
    <definedName name="dh">Tabelle1!#REF!</definedName>
    <definedName name="dhyp">Tabelle1!$E$14:$G$14</definedName>
    <definedName name="Gegenstandsweite">Tabelle1!$B$4</definedName>
    <definedName name="Vollformatdiagonale">Tabelle1!$G$10</definedName>
  </definedNames>
  <calcPr calcId="125725"/>
</workbook>
</file>

<file path=xl/calcChain.xml><?xml version="1.0" encoding="utf-8"?>
<calcChain xmlns="http://schemas.openxmlformats.org/spreadsheetml/2006/main">
  <c r="D10" i="1"/>
  <c r="D13" s="1"/>
  <c r="G10"/>
  <c r="G13" s="1"/>
  <c r="F10"/>
  <c r="F13" s="1"/>
  <c r="E10"/>
  <c r="E13" s="1"/>
  <c r="F18" i="2"/>
  <c r="E18"/>
  <c r="D18"/>
  <c r="F17"/>
  <c r="E17"/>
  <c r="D17"/>
  <c r="F14"/>
  <c r="F15" s="1"/>
  <c r="F16" s="1"/>
  <c r="E14"/>
  <c r="E15" s="1"/>
  <c r="E16" s="1"/>
  <c r="D14"/>
  <c r="D15" s="1"/>
  <c r="D16" s="1"/>
  <c r="D11" i="1" l="1"/>
  <c r="D12" s="1"/>
  <c r="D14" s="1"/>
  <c r="E11"/>
  <c r="E12" s="1"/>
  <c r="E14" s="1"/>
  <c r="G11"/>
  <c r="G12" s="1"/>
  <c r="G14" s="1"/>
  <c r="F11"/>
  <c r="F12" s="1"/>
  <c r="F14" s="1"/>
  <c r="E19" i="2"/>
  <c r="D19"/>
  <c r="F19"/>
  <c r="G16" i="1" l="1"/>
  <c r="G17" s="1"/>
  <c r="G15"/>
  <c r="D17"/>
  <c r="D16"/>
  <c r="D15"/>
  <c r="F16"/>
  <c r="F15"/>
  <c r="E16"/>
  <c r="E15"/>
  <c r="E17" l="1"/>
  <c r="F17"/>
</calcChain>
</file>

<file path=xl/sharedStrings.xml><?xml version="1.0" encoding="utf-8"?>
<sst xmlns="http://schemas.openxmlformats.org/spreadsheetml/2006/main" count="63" uniqueCount="38">
  <si>
    <t>d</t>
  </si>
  <si>
    <t>Sensordiagonale</t>
  </si>
  <si>
    <t>Zerstreuungskreis</t>
  </si>
  <si>
    <t xml:space="preserve">Z </t>
  </si>
  <si>
    <t>Kamera</t>
  </si>
  <si>
    <t>x</t>
  </si>
  <si>
    <t>y</t>
  </si>
  <si>
    <t>S5 (2.5")</t>
  </si>
  <si>
    <t>60d (APS-C)</t>
  </si>
  <si>
    <t>Vollformat</t>
  </si>
  <si>
    <t>mm</t>
  </si>
  <si>
    <t>Blende</t>
  </si>
  <si>
    <t>dh</t>
  </si>
  <si>
    <t>df</t>
  </si>
  <si>
    <t>dn</t>
  </si>
  <si>
    <t>Brennweite</t>
  </si>
  <si>
    <t>Gegenstandsweite</t>
  </si>
  <si>
    <t xml:space="preserve">m </t>
  </si>
  <si>
    <t>Nahpunkt</t>
  </si>
  <si>
    <t>hyperfokale Entfernung</t>
  </si>
  <si>
    <t>dd</t>
  </si>
  <si>
    <t>Formatfaktor</t>
  </si>
  <si>
    <t>Brennweite (Vollformat)</t>
  </si>
  <si>
    <t>"null"-Sensor</t>
  </si>
  <si>
    <t>fneu</t>
  </si>
  <si>
    <t>m</t>
  </si>
  <si>
    <t>Fernpunkt</t>
  </si>
  <si>
    <t>Schärfebereich</t>
  </si>
  <si>
    <t>Berechnung der Schärfentiefe für verschiedene Sensorgrößen</t>
  </si>
  <si>
    <t>CANON 60d</t>
  </si>
  <si>
    <t>CANON S5</t>
  </si>
  <si>
    <t>CANON EOS-1Ds</t>
  </si>
  <si>
    <t>Sensor</t>
  </si>
  <si>
    <t>2.5"</t>
  </si>
  <si>
    <t>APS-C</t>
  </si>
  <si>
    <t>Breite</t>
  </si>
  <si>
    <t>Höhe</t>
  </si>
  <si>
    <t>http://de.wikipedia.org/wiki/Sch%C3%A4rfentiefe</t>
  </si>
</sst>
</file>

<file path=xl/styles.xml><?xml version="1.0" encoding="utf-8"?>
<styleSheet xmlns="http://schemas.openxmlformats.org/spreadsheetml/2006/main">
  <numFmts count="1">
    <numFmt numFmtId="168" formatCode="0.0E+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2" fontId="0" fillId="0" borderId="0" xfId="0" applyNumberFormat="1"/>
    <xf numFmtId="2" fontId="2" fillId="0" borderId="0" xfId="0" applyNumberFormat="1" applyFont="1"/>
    <xf numFmtId="11" fontId="0" fillId="0" borderId="0" xfId="0" applyNumberFormat="1"/>
    <xf numFmtId="2" fontId="0" fillId="0" borderId="0" xfId="0" applyNumberFormat="1" applyAlignment="1">
      <alignment horizontal="right"/>
    </xf>
    <xf numFmtId="2" fontId="2" fillId="0" borderId="0" xfId="0" applyNumberFormat="1" applyFont="1" applyAlignment="1">
      <alignment horizontal="right"/>
    </xf>
    <xf numFmtId="168" fontId="0" fillId="0" borderId="0" xfId="0" applyNumberFormat="1" applyAlignment="1">
      <alignment horizontal="right"/>
    </xf>
    <xf numFmtId="0" fontId="4" fillId="0" borderId="0" xfId="0" applyFont="1"/>
    <xf numFmtId="0" fontId="0" fillId="0" borderId="0" xfId="0" applyAlignment="1">
      <alignment horizontal="center"/>
    </xf>
    <xf numFmtId="0" fontId="3" fillId="0" borderId="0" xfId="1" applyAlignment="1" applyProtection="1"/>
    <xf numFmtId="0" fontId="1" fillId="0" borderId="0" xfId="0" applyFont="1"/>
    <xf numFmtId="2" fontId="1" fillId="0" borderId="0" xfId="0" applyNumberFormat="1" applyFont="1" applyAlignment="1">
      <alignment horizontal="right"/>
    </xf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e.wikipedia.org/wiki/Sch%C3%A4rfentief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G17" sqref="A1:G17"/>
    </sheetView>
  </sheetViews>
  <sheetFormatPr baseColWidth="10" defaultRowHeight="15"/>
  <cols>
    <col min="1" max="1" width="24.28515625" customWidth="1"/>
    <col min="2" max="2" width="7.5703125" customWidth="1"/>
    <col min="3" max="3" width="6.28515625" customWidth="1"/>
    <col min="4" max="4" width="13.28515625" customWidth="1"/>
    <col min="7" max="7" width="13.85546875" customWidth="1"/>
  </cols>
  <sheetData>
    <row r="1" spans="1:7" s="7" customFormat="1" ht="18.75">
      <c r="A1" s="7" t="s">
        <v>28</v>
      </c>
    </row>
    <row r="2" spans="1:7">
      <c r="A2" t="s">
        <v>22</v>
      </c>
      <c r="B2">
        <v>50</v>
      </c>
      <c r="C2" t="s">
        <v>10</v>
      </c>
    </row>
    <row r="3" spans="1:7">
      <c r="A3" t="s">
        <v>11</v>
      </c>
      <c r="B3">
        <v>4</v>
      </c>
    </row>
    <row r="4" spans="1:7">
      <c r="A4" t="s">
        <v>16</v>
      </c>
      <c r="B4">
        <v>3000</v>
      </c>
      <c r="C4" t="s">
        <v>10</v>
      </c>
    </row>
    <row r="5" spans="1:7">
      <c r="A5" s="9" t="s">
        <v>37</v>
      </c>
    </row>
    <row r="6" spans="1:7">
      <c r="A6" t="s">
        <v>4</v>
      </c>
      <c r="E6" t="s">
        <v>30</v>
      </c>
      <c r="F6" t="s">
        <v>29</v>
      </c>
      <c r="G6" t="s">
        <v>31</v>
      </c>
    </row>
    <row r="7" spans="1:7">
      <c r="A7" t="s">
        <v>32</v>
      </c>
      <c r="D7" s="8" t="s">
        <v>23</v>
      </c>
      <c r="E7" s="8" t="s">
        <v>33</v>
      </c>
      <c r="F7" s="8" t="s">
        <v>34</v>
      </c>
      <c r="G7" s="8" t="s">
        <v>9</v>
      </c>
    </row>
    <row r="8" spans="1:7">
      <c r="A8" t="s">
        <v>35</v>
      </c>
      <c r="B8" t="s">
        <v>5</v>
      </c>
      <c r="C8" t="s">
        <v>10</v>
      </c>
      <c r="D8" s="4">
        <v>0.53</v>
      </c>
      <c r="E8" s="5">
        <v>5.3</v>
      </c>
      <c r="F8" s="4">
        <v>23.7</v>
      </c>
      <c r="G8" s="4">
        <v>36</v>
      </c>
    </row>
    <row r="9" spans="1:7">
      <c r="A9" t="s">
        <v>36</v>
      </c>
      <c r="B9" t="s">
        <v>6</v>
      </c>
      <c r="C9" t="s">
        <v>10</v>
      </c>
      <c r="D9" s="4">
        <v>0.4</v>
      </c>
      <c r="E9" s="4">
        <v>4</v>
      </c>
      <c r="F9" s="4">
        <v>15.7</v>
      </c>
      <c r="G9" s="4">
        <v>24</v>
      </c>
    </row>
    <row r="10" spans="1:7">
      <c r="A10" t="s">
        <v>1</v>
      </c>
      <c r="B10" t="s">
        <v>0</v>
      </c>
      <c r="C10" t="s">
        <v>10</v>
      </c>
      <c r="D10" s="4">
        <f>SQRT(D8^2+D9^2)</f>
        <v>0.66400301204136125</v>
      </c>
      <c r="E10" s="4">
        <f>SQRT(E8^2+E9^2)</f>
        <v>6.6400301204136118</v>
      </c>
      <c r="F10" s="4">
        <f>SQRT(F8^2+F9^2)</f>
        <v>28.428506819739933</v>
      </c>
      <c r="G10" s="4">
        <f>SQRT(G8^2+G9^2)</f>
        <v>43.266615305567875</v>
      </c>
    </row>
    <row r="11" spans="1:7">
      <c r="A11" t="s">
        <v>21</v>
      </c>
      <c r="D11" s="4">
        <f>+Vollformatdiagonale/D10</f>
        <v>65.160269638765982</v>
      </c>
      <c r="E11" s="4">
        <f>+Vollformatdiagonale/E10</f>
        <v>6.5160269638765991</v>
      </c>
      <c r="F11" s="4">
        <f>+Vollformatdiagonale/F10</f>
        <v>1.5219447007862119</v>
      </c>
      <c r="G11" s="4">
        <f>+Vollformatdiagonale/G10</f>
        <v>1</v>
      </c>
    </row>
    <row r="12" spans="1:7">
      <c r="A12" t="s">
        <v>15</v>
      </c>
      <c r="B12" t="s">
        <v>24</v>
      </c>
      <c r="C12" t="s">
        <v>10</v>
      </c>
      <c r="D12" s="4">
        <f>+Brennweite/D11</f>
        <v>0.76733875223642967</v>
      </c>
      <c r="E12" s="4">
        <f>+Brennweite/E11</f>
        <v>7.6733875223642958</v>
      </c>
      <c r="F12" s="4">
        <f>+Brennweite/F11</f>
        <v>32.852704815208341</v>
      </c>
      <c r="G12" s="4">
        <f>+Brennweite/G11</f>
        <v>50</v>
      </c>
    </row>
    <row r="13" spans="1:7">
      <c r="A13" t="s">
        <v>2</v>
      </c>
      <c r="B13" t="s">
        <v>3</v>
      </c>
      <c r="C13" t="s">
        <v>10</v>
      </c>
      <c r="D13" s="6">
        <f>+D10/1500</f>
        <v>4.4266867469424081E-4</v>
      </c>
      <c r="E13" s="6">
        <f>+E10/1500</f>
        <v>4.4266867469424081E-3</v>
      </c>
      <c r="F13" s="6">
        <f>+F10/1500</f>
        <v>1.8952337879826621E-2</v>
      </c>
      <c r="G13" s="6">
        <f>+G10/1500</f>
        <v>2.8844410203711916E-2</v>
      </c>
    </row>
    <row r="14" spans="1:7">
      <c r="A14" t="s">
        <v>19</v>
      </c>
      <c r="B14" t="s">
        <v>12</v>
      </c>
      <c r="C14" t="s">
        <v>25</v>
      </c>
      <c r="D14" s="4">
        <f>+(D12^2/(Blende*D13) +D12)/1000</f>
        <v>0.33330089846846295</v>
      </c>
      <c r="E14" s="4">
        <f>+(E12^2/(Blende*E13) +E12)/1000</f>
        <v>3.3330089846846294</v>
      </c>
      <c r="F14" s="4">
        <f>+(F12^2/(Blende*F13) +F12)/1000</f>
        <v>14.269885366944582</v>
      </c>
      <c r="G14" s="4">
        <f>+(G12^2/(Blende*G13) +G12)/1000</f>
        <v>21.71797641504801</v>
      </c>
    </row>
    <row r="15" spans="1:7">
      <c r="A15" t="s">
        <v>18</v>
      </c>
      <c r="B15" t="s">
        <v>14</v>
      </c>
      <c r="C15" t="s">
        <v>17</v>
      </c>
      <c r="D15" s="4">
        <f>+(Gegenstandsweite*D14*1000/(D14*1000+(Gegenstandsweite-Brennweite))/1000)</f>
        <v>0.30454190046115054</v>
      </c>
      <c r="E15" s="4">
        <f>+(Gegenstandsweite*E14*1000/(E14*1000+(Gegenstandsweite-Brennweite))/1000)</f>
        <v>1.5914392257638608</v>
      </c>
      <c r="F15" s="4">
        <f>+(Gegenstandsweite*F14*1000/(F14*1000+(Gegenstandsweite-Brennweite))/1000)</f>
        <v>2.4860592964812338</v>
      </c>
      <c r="G15" s="4">
        <f>+(Gegenstandsweite*G14*1000/(G14*1000+(Gegenstandsweite-Brennweite))/1000)</f>
        <v>2.64123526587283</v>
      </c>
    </row>
    <row r="16" spans="1:7">
      <c r="A16" t="s">
        <v>26</v>
      </c>
      <c r="B16" t="s">
        <v>13</v>
      </c>
      <c r="C16" t="s">
        <v>17</v>
      </c>
      <c r="D16" s="4">
        <f>+Gegenstandsweite*D14*1000/(D14*1000-(Gegenstandsweite-Brennweite))/1000</f>
        <v>-0.38212368201607599</v>
      </c>
      <c r="E16" s="4">
        <f>+Gegenstandsweite*E14*1000/(E14*1000-(Gegenstandsweite-Brennweite))/1000</f>
        <v>26.106507559573597</v>
      </c>
      <c r="F16" s="4">
        <f>+Gegenstandsweite*F14*1000/(F14*1000-(Gegenstandsweite-Brennweite))/1000</f>
        <v>3.7818100372149579</v>
      </c>
      <c r="G16" s="4">
        <f>+Gegenstandsweite*G14*1000/(G14*1000-(Gegenstandsweite-Brennweite))/1000</f>
        <v>3.4715479071523205</v>
      </c>
    </row>
    <row r="17" spans="1:7" s="10" customFormat="1">
      <c r="A17" s="10" t="s">
        <v>27</v>
      </c>
      <c r="B17" s="10" t="s">
        <v>20</v>
      </c>
      <c r="C17" s="10" t="s">
        <v>17</v>
      </c>
      <c r="D17" s="11" t="str">
        <f>IF(D14&gt;(Gegenstandsweite/1000-D12),D16-D15,"unendlich")</f>
        <v>unendlich</v>
      </c>
      <c r="E17" s="11">
        <f>IF(E14&gt;(Gegenstandsweite/1000-E12),E16-E15,"unendlich")</f>
        <v>24.515068333809737</v>
      </c>
      <c r="F17" s="11">
        <f>IF(F14&gt;(Gegenstandsweite/1000-F12),F16-F15,"unendlich")</f>
        <v>1.2957507407337241</v>
      </c>
      <c r="G17" s="11">
        <f>IF(G14&gt;(Gegenstandsweite/1000-G12),G16-G15,"unendlich")</f>
        <v>0.83031264127949056</v>
      </c>
    </row>
  </sheetData>
  <hyperlinks>
    <hyperlink ref="A5" r:id="rId1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1:F19"/>
  <sheetViews>
    <sheetView workbookViewId="0">
      <selection activeCell="A11" sqref="A11:F19"/>
    </sheetView>
  </sheetViews>
  <sheetFormatPr baseColWidth="10" defaultRowHeight="15"/>
  <sheetData>
    <row r="11" spans="1:6">
      <c r="A11" t="s">
        <v>4</v>
      </c>
      <c r="D11" t="s">
        <v>7</v>
      </c>
      <c r="E11" t="s">
        <v>8</v>
      </c>
      <c r="F11" t="s">
        <v>9</v>
      </c>
    </row>
    <row r="12" spans="1:6">
      <c r="B12" t="s">
        <v>5</v>
      </c>
      <c r="C12" t="s">
        <v>10</v>
      </c>
      <c r="D12" s="2">
        <v>5.3</v>
      </c>
      <c r="E12" s="1">
        <v>23.7</v>
      </c>
      <c r="F12" s="1">
        <v>36</v>
      </c>
    </row>
    <row r="13" spans="1:6">
      <c r="B13" t="s">
        <v>6</v>
      </c>
      <c r="C13" t="s">
        <v>10</v>
      </c>
      <c r="D13" s="1">
        <v>4</v>
      </c>
      <c r="E13" s="1">
        <v>15.7</v>
      </c>
      <c r="F13" s="1">
        <v>24</v>
      </c>
    </row>
    <row r="14" spans="1:6">
      <c r="A14" t="s">
        <v>1</v>
      </c>
      <c r="B14" t="s">
        <v>0</v>
      </c>
      <c r="C14" t="s">
        <v>10</v>
      </c>
      <c r="D14" s="1">
        <f>SQRT(D12^2+D13^2)</f>
        <v>6.6400301204136118</v>
      </c>
      <c r="E14" s="1">
        <f>SQRT(E12^2+E13^2)</f>
        <v>28.428506819739933</v>
      </c>
      <c r="F14" s="1">
        <f>SQRT(F12^2+F13^2)</f>
        <v>43.266615305567875</v>
      </c>
    </row>
    <row r="15" spans="1:6">
      <c r="A15" t="s">
        <v>2</v>
      </c>
      <c r="B15" t="s">
        <v>3</v>
      </c>
      <c r="D15" s="3">
        <f>+D14/1500</f>
        <v>4.4266867469424081E-3</v>
      </c>
      <c r="E15" s="3">
        <f>+E14/1500</f>
        <v>1.8952337879826621E-2</v>
      </c>
      <c r="F15" s="3">
        <f>+F14/1500</f>
        <v>2.8844410203711916E-2</v>
      </c>
    </row>
    <row r="16" spans="1:6">
      <c r="A16" t="s">
        <v>19</v>
      </c>
      <c r="B16" t="s">
        <v>12</v>
      </c>
      <c r="D16" s="1">
        <f>+Brennweite^2/(Blende*D15) +Brennweite</f>
        <v>141239.11857309504</v>
      </c>
      <c r="E16" s="1">
        <f>+Brennweite^2/(Blende*E15) +Brennweite</f>
        <v>33027.461881642943</v>
      </c>
      <c r="F16" s="1">
        <f>+Brennweite^2/(Blende*F15) +Brennweite</f>
        <v>21717.976415048011</v>
      </c>
    </row>
    <row r="17" spans="1:6">
      <c r="A17" t="s">
        <v>18</v>
      </c>
      <c r="B17" t="s">
        <v>14</v>
      </c>
      <c r="D17" s="3" t="e">
        <f>+Gegenstandsweite*dh/(dh+(Gegenstandsweite-Brennweite))</f>
        <v>#REF!</v>
      </c>
      <c r="E17" s="3" t="e">
        <f>+Gegenstandsweite*dh/(dh+(Gegenstandsweite-Brennweite))</f>
        <v>#REF!</v>
      </c>
      <c r="F17" s="3" t="e">
        <f>+Gegenstandsweite*dh/(dh+(Gegenstandsweite-Brennweite))</f>
        <v>#REF!</v>
      </c>
    </row>
    <row r="18" spans="1:6">
      <c r="B18" t="s">
        <v>13</v>
      </c>
      <c r="D18" s="3" t="e">
        <f>+Gegenstandsweite*dh/(dh-(Gegenstandsweite-Brennweite))</f>
        <v>#REF!</v>
      </c>
      <c r="E18" s="3" t="e">
        <f>+Gegenstandsweite*dh/(dh-(Gegenstandsweite-Brennweite))</f>
        <v>#REF!</v>
      </c>
      <c r="F18" s="3" t="e">
        <f>+Gegenstandsweite*dh/(dh-(Gegenstandsweite-Brennweite))</f>
        <v>#REF!</v>
      </c>
    </row>
    <row r="19" spans="1:6">
      <c r="B19" t="s">
        <v>20</v>
      </c>
      <c r="D19" s="3" t="e">
        <f>+D18-D17</f>
        <v>#REF!</v>
      </c>
      <c r="E19" s="3" t="e">
        <f>+E18-E17</f>
        <v>#REF!</v>
      </c>
      <c r="F19" s="3" t="e">
        <f>+F18-F17</f>
        <v>#REF!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Tabelle1</vt:lpstr>
      <vt:lpstr>Tabelle2</vt:lpstr>
      <vt:lpstr>Tabelle3</vt:lpstr>
      <vt:lpstr>Blende</vt:lpstr>
      <vt:lpstr>Brennweite</vt:lpstr>
      <vt:lpstr>dhyp</vt:lpstr>
      <vt:lpstr>Gegenstandsweite</vt:lpstr>
      <vt:lpstr>Vollformatdiagonale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Fiala</dc:creator>
  <cp:lastModifiedBy>Franz Fiala</cp:lastModifiedBy>
  <dcterms:created xsi:type="dcterms:W3CDTF">2010-10-13T05:01:41Z</dcterms:created>
  <dcterms:modified xsi:type="dcterms:W3CDTF">2010-10-13T09:10:47Z</dcterms:modified>
</cp:coreProperties>
</file>